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95" windowHeight="7725" tabRatio="500"/>
  </bookViews>
  <sheets>
    <sheet name="Muži" sheetId="1" r:id="rId1"/>
  </sheets>
  <definedNames>
    <definedName name="_xlnm._FilterDatabase" localSheetId="0" hidden="1">Muži!$A$4:$Q$51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9" i="1"/>
  <c r="L49"/>
  <c r="L48"/>
  <c r="H48"/>
  <c r="M48" l="1"/>
  <c r="N48" s="1"/>
  <c r="M49"/>
  <c r="N49" s="1"/>
  <c r="L11"/>
  <c r="H11"/>
  <c r="L10"/>
  <c r="H10"/>
  <c r="L9"/>
  <c r="H9"/>
  <c r="L8"/>
  <c r="H8"/>
  <c r="L7"/>
  <c r="H7"/>
  <c r="L6"/>
  <c r="H6"/>
  <c r="L32"/>
  <c r="H32"/>
  <c r="L31"/>
  <c r="H31"/>
  <c r="L30"/>
  <c r="H30"/>
  <c r="L29"/>
  <c r="H29"/>
  <c r="L28"/>
  <c r="H28"/>
  <c r="L27"/>
  <c r="H27"/>
  <c r="L46"/>
  <c r="H46"/>
  <c r="L45"/>
  <c r="H45"/>
  <c r="L44"/>
  <c r="H44"/>
  <c r="L43"/>
  <c r="H43"/>
  <c r="L42"/>
  <c r="H42"/>
  <c r="L41"/>
  <c r="H41"/>
  <c r="L18"/>
  <c r="H18"/>
  <c r="L17"/>
  <c r="H17"/>
  <c r="L16"/>
  <c r="H16"/>
  <c r="L15"/>
  <c r="H15"/>
  <c r="L14"/>
  <c r="H14"/>
  <c r="L13"/>
  <c r="H13"/>
  <c r="L25"/>
  <c r="H25"/>
  <c r="L24"/>
  <c r="H24"/>
  <c r="L23"/>
  <c r="H23"/>
  <c r="L22"/>
  <c r="H22"/>
  <c r="L21"/>
  <c r="H21"/>
  <c r="L20"/>
  <c r="H20"/>
  <c r="L39"/>
  <c r="H39"/>
  <c r="L38"/>
  <c r="H38"/>
  <c r="L37"/>
  <c r="H37"/>
  <c r="L36"/>
  <c r="H36"/>
  <c r="L35"/>
  <c r="H35"/>
  <c r="L34"/>
  <c r="H34"/>
  <c r="M25" l="1"/>
  <c r="N25" s="1"/>
  <c r="M6"/>
  <c r="N6" s="1"/>
  <c r="M8"/>
  <c r="N8" s="1"/>
  <c r="M11"/>
  <c r="N11" s="1"/>
  <c r="M7"/>
  <c r="N7" s="1"/>
  <c r="M9"/>
  <c r="N9" s="1"/>
  <c r="M10"/>
  <c r="N10" s="1"/>
  <c r="M27"/>
  <c r="N27" s="1"/>
  <c r="M28"/>
  <c r="N28" s="1"/>
  <c r="M29"/>
  <c r="N29" s="1"/>
  <c r="M30"/>
  <c r="N30" s="1"/>
  <c r="M31"/>
  <c r="N31" s="1"/>
  <c r="M32"/>
  <c r="N32" s="1"/>
  <c r="M41"/>
  <c r="N41" s="1"/>
  <c r="M42"/>
  <c r="N42" s="1"/>
  <c r="M43"/>
  <c r="N43" s="1"/>
  <c r="M44"/>
  <c r="N44" s="1"/>
  <c r="M45"/>
  <c r="N45" s="1"/>
  <c r="M46"/>
  <c r="N46" s="1"/>
  <c r="M13"/>
  <c r="N13" s="1"/>
  <c r="M14"/>
  <c r="N14" s="1"/>
  <c r="M15"/>
  <c r="N15" s="1"/>
  <c r="M16"/>
  <c r="N16" s="1"/>
  <c r="M17"/>
  <c r="N17" s="1"/>
  <c r="M18"/>
  <c r="N18" s="1"/>
  <c r="M20"/>
  <c r="N20" s="1"/>
  <c r="M23"/>
  <c r="N23" s="1"/>
  <c r="M21"/>
  <c r="N21" s="1"/>
  <c r="M22"/>
  <c r="N22" s="1"/>
  <c r="M24"/>
  <c r="N24" s="1"/>
  <c r="M34"/>
  <c r="N34" s="1"/>
  <c r="M35"/>
  <c r="N35" s="1"/>
  <c r="M36"/>
  <c r="N36" s="1"/>
  <c r="M37"/>
  <c r="N37" s="1"/>
  <c r="M38"/>
  <c r="N38" s="1"/>
  <c r="M39"/>
  <c r="N39" s="1"/>
  <c r="O19" l="1"/>
  <c r="O40"/>
  <c r="O12"/>
  <c r="O33"/>
  <c r="O47"/>
  <c r="O26"/>
  <c r="P40" l="1"/>
  <c r="P47"/>
  <c r="P33"/>
  <c r="P26"/>
  <c r="P19"/>
  <c r="P12"/>
</calcChain>
</file>

<file path=xl/sharedStrings.xml><?xml version="1.0" encoding="utf-8"?>
<sst xmlns="http://schemas.openxmlformats.org/spreadsheetml/2006/main" count="122" uniqueCount="76">
  <si>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</si>
  <si>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</si>
  <si>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</si>
  <si>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</si>
  <si>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</si>
  <si>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</si>
  <si>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</si>
  <si>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</si>
  <si>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</si>
  <si>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</si>
  <si>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</si>
  <si>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</si>
  <si>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Pořadí</t>
  </si>
  <si>
    <t>Sk.</t>
  </si>
  <si>
    <t>Turoň Jiří</t>
  </si>
  <si>
    <t>TJ TŽ Třinec</t>
  </si>
  <si>
    <t>Čmiel Matyáš</t>
  </si>
  <si>
    <t>Klabal Radovan</t>
  </si>
  <si>
    <t>Pavlosek Radek</t>
  </si>
  <si>
    <t>Gorný Jakub</t>
  </si>
  <si>
    <t>ASK T. Kopřivnice</t>
  </si>
  <si>
    <t>Nezhoda Tomáš</t>
  </si>
  <si>
    <t>Tran Bao</t>
  </si>
  <si>
    <t>Mičulek Martin</t>
  </si>
  <si>
    <t>TAK Hellas Brno</t>
  </si>
  <si>
    <t>Hovjacký Ondřej</t>
  </si>
  <si>
    <t>Merkl Martin</t>
  </si>
  <si>
    <t>Sup Jiří</t>
  </si>
  <si>
    <t>TAK Hellas Brno B</t>
  </si>
  <si>
    <t>Maruška Vítězslav</t>
  </si>
  <si>
    <t>TJ Holešov</t>
  </si>
  <si>
    <t>Novotný Jakub</t>
  </si>
  <si>
    <t>Kolář Jan</t>
  </si>
  <si>
    <t>Novotný Martin</t>
  </si>
  <si>
    <t>TJ S. N. Hrozenkov</t>
  </si>
  <si>
    <t>Škarpa Václav</t>
  </si>
  <si>
    <t>Zapalač Jakub</t>
  </si>
  <si>
    <t>Kopecký Vlastimil</t>
  </si>
  <si>
    <t>Rýc Albert</t>
  </si>
  <si>
    <t>S. JS Zlín</t>
  </si>
  <si>
    <t>Podškubka Tomáš</t>
  </si>
  <si>
    <t>Šesták Dominik</t>
  </si>
  <si>
    <t>Špidlík Antonín</t>
  </si>
  <si>
    <t>Hofbauer Lukáš</t>
  </si>
  <si>
    <t xml:space="preserve">S. JS Zlín </t>
  </si>
  <si>
    <t>Body</t>
  </si>
  <si>
    <t xml:space="preserve"> </t>
  </si>
  <si>
    <t>1.</t>
  </si>
  <si>
    <t>TJ  Holešov</t>
  </si>
  <si>
    <t>2.</t>
  </si>
  <si>
    <t>3.</t>
  </si>
  <si>
    <t>4.</t>
  </si>
  <si>
    <t>5.</t>
  </si>
  <si>
    <t>6.</t>
  </si>
  <si>
    <t>Termín: 9.10.2021</t>
  </si>
  <si>
    <t>Místo konání: Holešov</t>
  </si>
  <si>
    <t>Vrchní rozhodčí: Doležel</t>
  </si>
  <si>
    <t>Rozhodčí: Kolář D. ml., Balajka, Lepíková, Kaláčová, Špidlík, Vybíral, Kužílek</t>
  </si>
  <si>
    <t>Brhel Pavel</t>
  </si>
  <si>
    <t>Hrančík Tomáš</t>
  </si>
  <si>
    <t>Novobilský Tomáš</t>
  </si>
  <si>
    <t>Příhoda Matěj</t>
  </si>
  <si>
    <t>Mikula Ondřej</t>
  </si>
  <si>
    <t>Kocháň Ondřej</t>
  </si>
  <si>
    <t>Sára Matouš</t>
  </si>
  <si>
    <t>Hanák Michal</t>
  </si>
  <si>
    <t>Machač Tomáš</t>
  </si>
  <si>
    <t>Přívětivý Robert</t>
  </si>
  <si>
    <t>Enčev Radek</t>
  </si>
  <si>
    <t>Mimo soutěž</t>
  </si>
  <si>
    <t>Slabý Petr</t>
  </si>
  <si>
    <t>Mihoč Filip</t>
  </si>
  <si>
    <t>Tichý Karel</t>
  </si>
  <si>
    <t>Kolář Daniel</t>
  </si>
  <si>
    <t>po 3. kole</t>
  </si>
  <si>
    <t>3. kolo   2. ligy mužů sk. B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</si>
</sst>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5"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1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0" borderId="0" xfId="0"/>
    <xf numFmtId="165" fontId="0" fillId="0" borderId="0" xfId="0" applyNumberFormat="1"/>
    <xf numFmtId="165" fontId="0" fillId="0" borderId="0" xfId="0" applyNumberFormat="1"/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" fontId="0" fillId="0" borderId="0" xfId="0" applyNumberFormat="1" applyFill="1" applyBorder="1"/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38" fontId="4" fillId="0" borderId="8" xfId="0" applyNumberFormat="1" applyFont="1" applyFill="1" applyBorder="1" applyAlignment="1">
      <alignment horizontal="right"/>
    </xf>
    <xf numFmtId="38" fontId="3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2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38" fontId="3" fillId="0" borderId="12" xfId="0" applyNumberFormat="1" applyFont="1" applyBorder="1" applyAlignment="1">
      <alignment horizontal="right"/>
    </xf>
    <xf numFmtId="38" fontId="4" fillId="0" borderId="12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38" fontId="3" fillId="0" borderId="9" xfId="0" applyNumberFormat="1" applyFont="1" applyBorder="1" applyAlignment="1">
      <alignment horizontal="right"/>
    </xf>
    <xf numFmtId="38" fontId="4" fillId="0" borderId="9" xfId="0" applyNumberFormat="1" applyFont="1" applyFill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38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38" fontId="3" fillId="0" borderId="12" xfId="0" applyNumberFormat="1" applyFont="1" applyFill="1" applyBorder="1" applyAlignment="1">
      <alignment horizontal="right"/>
    </xf>
    <xf numFmtId="38" fontId="4" fillId="0" borderId="13" xfId="0" applyNumberFormat="1" applyFont="1" applyFill="1" applyBorder="1" applyAlignment="1">
      <alignment horizontal="right"/>
    </xf>
    <xf numFmtId="38" fontId="3" fillId="0" borderId="13" xfId="0" applyNumberFormat="1" applyFont="1" applyFill="1" applyBorder="1" applyAlignment="1">
      <alignment horizontal="right"/>
    </xf>
    <xf numFmtId="38" fontId="4" fillId="0" borderId="12" xfId="0" applyNumberFormat="1" applyFont="1" applyFill="1" applyBorder="1" applyAlignment="1"/>
    <xf numFmtId="38" fontId="3" fillId="0" borderId="12" xfId="0" applyNumberFormat="1" applyFont="1" applyFill="1" applyBorder="1" applyAlignment="1"/>
    <xf numFmtId="38" fontId="4" fillId="0" borderId="9" xfId="0" applyNumberFormat="1" applyFont="1" applyFill="1" applyBorder="1" applyAlignment="1"/>
    <xf numFmtId="38" fontId="3" fillId="0" borderId="9" xfId="0" applyNumberFormat="1" applyFont="1" applyFill="1" applyBorder="1" applyAlignment="1"/>
    <xf numFmtId="38" fontId="4" fillId="0" borderId="13" xfId="0" applyNumberFormat="1" applyFont="1" applyFill="1" applyBorder="1" applyAlignment="1"/>
    <xf numFmtId="38" fontId="3" fillId="0" borderId="13" xfId="0" applyNumberFormat="1" applyFont="1" applyFill="1" applyBorder="1" applyAlignment="1"/>
    <xf numFmtId="2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right"/>
    </xf>
    <xf numFmtId="38" fontId="4" fillId="0" borderId="12" xfId="0" applyNumberFormat="1" applyFont="1" applyFill="1" applyBorder="1" applyAlignment="1">
      <alignment vertical="center"/>
    </xf>
    <xf numFmtId="38" fontId="4" fillId="0" borderId="9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Normal="100" workbookViewId="0">
      <selection activeCell="L63" sqref="L63"/>
    </sheetView>
  </sheetViews>
  <sheetFormatPr defaultColWidth="8.7109375" defaultRowHeight="12.75"/>
  <cols>
    <col min="1" max="1" width="8.7109375" customWidth="1"/>
    <col min="2" max="2" width="18.7109375" bestFit="1" customWidth="1"/>
    <col min="3" max="3" width="18.28515625" customWidth="1"/>
    <col min="4" max="4" width="17" customWidth="1"/>
    <col min="5" max="7" width="7.7109375" bestFit="1" customWidth="1"/>
    <col min="8" max="8" width="7.28515625" bestFit="1" customWidth="1"/>
    <col min="9" max="9" width="8.5703125" bestFit="1" customWidth="1"/>
    <col min="10" max="11" width="7.7109375" bestFit="1" customWidth="1"/>
    <col min="12" max="12" width="7.28515625" bestFit="1" customWidth="1"/>
    <col min="13" max="13" width="12.42578125" bestFit="1" customWidth="1"/>
    <col min="14" max="14" width="9" customWidth="1"/>
    <col min="15" max="15" width="10.28515625" style="22" customWidth="1"/>
    <col min="16" max="16" width="6.5703125" customWidth="1"/>
    <col min="17" max="17" width="4" bestFit="1" customWidth="1"/>
  </cols>
  <sheetData>
    <row r="1" spans="1:18" ht="27.75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1"/>
    </row>
    <row r="2" spans="1:18" ht="15.75" customHeight="1">
      <c r="A2" s="54" t="s">
        <v>54</v>
      </c>
      <c r="B2" s="54"/>
      <c r="C2" s="1"/>
      <c r="D2" s="1"/>
      <c r="E2" s="1"/>
      <c r="F2" s="1"/>
      <c r="G2" s="1"/>
      <c r="H2" s="1"/>
      <c r="I2" s="1"/>
      <c r="J2" s="1"/>
      <c r="K2" s="55" t="s">
        <v>55</v>
      </c>
      <c r="L2" s="55"/>
      <c r="M2" s="55"/>
      <c r="N2" s="55"/>
      <c r="O2" s="32"/>
    </row>
    <row r="3" spans="1:18" ht="9.75" customHeight="1" thickBot="1"/>
    <row r="4" spans="1:18" ht="13.5" thickBot="1">
      <c r="A4" s="2" t="s">
        <v>0</v>
      </c>
      <c r="B4" s="3" t="s">
        <v>1</v>
      </c>
      <c r="C4" s="2" t="s">
        <v>2</v>
      </c>
      <c r="D4" s="4" t="s">
        <v>3</v>
      </c>
      <c r="E4" s="56" t="s">
        <v>4</v>
      </c>
      <c r="F4" s="56"/>
      <c r="G4" s="56"/>
      <c r="H4" s="56"/>
      <c r="I4" s="56" t="s">
        <v>5</v>
      </c>
      <c r="J4" s="56"/>
      <c r="K4" s="56"/>
      <c r="L4" s="56"/>
      <c r="M4" s="5" t="s">
        <v>6</v>
      </c>
      <c r="N4" s="3" t="s">
        <v>7</v>
      </c>
      <c r="O4" s="34"/>
    </row>
    <row r="5" spans="1:18" ht="13.5" thickBot="1">
      <c r="A5" s="6"/>
      <c r="B5" s="7"/>
      <c r="C5" s="8"/>
      <c r="D5" s="7"/>
      <c r="E5" s="9" t="s">
        <v>8</v>
      </c>
      <c r="F5" s="7" t="s">
        <v>9</v>
      </c>
      <c r="G5" s="9" t="s">
        <v>10</v>
      </c>
      <c r="H5" s="7" t="s">
        <v>11</v>
      </c>
      <c r="I5" s="9" t="s">
        <v>8</v>
      </c>
      <c r="J5" s="7" t="s">
        <v>9</v>
      </c>
      <c r="K5" s="9" t="s">
        <v>10</v>
      </c>
      <c r="L5" s="7" t="s">
        <v>11</v>
      </c>
      <c r="M5" s="10"/>
      <c r="N5" s="7"/>
      <c r="O5" s="34"/>
      <c r="P5" s="11" t="s">
        <v>12</v>
      </c>
      <c r="Q5" s="12" t="s">
        <v>13</v>
      </c>
    </row>
    <row r="6" spans="1:18" s="22" customFormat="1">
      <c r="A6" s="64">
        <v>85.3</v>
      </c>
      <c r="B6" s="65" t="s">
        <v>38</v>
      </c>
      <c r="C6" s="66">
        <v>1999</v>
      </c>
      <c r="D6" s="66" t="s">
        <v>39</v>
      </c>
      <c r="E6" s="85">
        <v>90</v>
      </c>
      <c r="F6" s="85">
        <v>93</v>
      </c>
      <c r="G6" s="85">
        <v>95</v>
      </c>
      <c r="H6" s="86">
        <f t="shared" ref="H6:H11" si="0">IF(MAX(E6:G6)&lt;0,0,MAX(E6:G6))</f>
        <v>95</v>
      </c>
      <c r="I6" s="85">
        <v>117</v>
      </c>
      <c r="J6" s="85">
        <v>120</v>
      </c>
      <c r="K6" s="85">
        <v>-123</v>
      </c>
      <c r="L6" s="67">
        <f t="shared" ref="L6:L11" si="1">IF(MAX(I6:K6)&lt;0,0,MAX(I6:K6))</f>
        <v>120</v>
      </c>
      <c r="M6" s="69">
        <f t="shared" ref="M6:M11" si="2">SUM(H6,L6)</f>
        <v>215</v>
      </c>
      <c r="N6" s="70">
        <f t="shared" ref="N6:N11" si="3">IF(ISNUMBER(A6), (IF(175.508&lt; A6,M6, TRUNC(10^(0.75194503*((LOG((A6/175.508)/LOG(10))*(LOG((A6/175.508)/LOG(10)))))),4)*M6)), 0)</f>
        <v>254.83950000000002</v>
      </c>
      <c r="O6" s="35"/>
      <c r="P6"/>
      <c r="Q6" s="13"/>
      <c r="R6"/>
    </row>
    <row r="7" spans="1:18" s="22" customFormat="1">
      <c r="A7" s="71">
        <v>102.5</v>
      </c>
      <c r="B7" s="72" t="s">
        <v>40</v>
      </c>
      <c r="C7" s="28">
        <v>2003</v>
      </c>
      <c r="D7" s="28" t="s">
        <v>39</v>
      </c>
      <c r="E7" s="87">
        <v>88</v>
      </c>
      <c r="F7" s="87">
        <v>91</v>
      </c>
      <c r="G7" s="87">
        <v>95</v>
      </c>
      <c r="H7" s="88">
        <f t="shared" si="0"/>
        <v>95</v>
      </c>
      <c r="I7" s="87">
        <v>105</v>
      </c>
      <c r="J7" s="87">
        <v>110</v>
      </c>
      <c r="K7" s="87">
        <v>-115</v>
      </c>
      <c r="L7" s="73">
        <f t="shared" si="1"/>
        <v>110</v>
      </c>
      <c r="M7" s="29">
        <f t="shared" si="2"/>
        <v>205</v>
      </c>
      <c r="N7" s="75">
        <f t="shared" si="3"/>
        <v>225.29499999999999</v>
      </c>
      <c r="O7" s="35"/>
      <c r="P7"/>
      <c r="Q7" s="13"/>
      <c r="R7"/>
    </row>
    <row r="8" spans="1:18" s="22" customFormat="1">
      <c r="A8" s="71">
        <v>68.8</v>
      </c>
      <c r="B8" s="72" t="s">
        <v>41</v>
      </c>
      <c r="C8" s="28">
        <v>2000</v>
      </c>
      <c r="D8" s="28" t="s">
        <v>39</v>
      </c>
      <c r="E8" s="87">
        <v>86</v>
      </c>
      <c r="F8" s="87">
        <v>90</v>
      </c>
      <c r="G8" s="87">
        <v>92</v>
      </c>
      <c r="H8" s="88">
        <f t="shared" si="0"/>
        <v>92</v>
      </c>
      <c r="I8" s="87">
        <v>110</v>
      </c>
      <c r="J8" s="87">
        <v>113</v>
      </c>
      <c r="K8" s="87">
        <v>115</v>
      </c>
      <c r="L8" s="73">
        <f t="shared" si="1"/>
        <v>115</v>
      </c>
      <c r="M8" s="29">
        <f t="shared" si="2"/>
        <v>207</v>
      </c>
      <c r="N8" s="75">
        <f t="shared" si="3"/>
        <v>275.64119999999997</v>
      </c>
      <c r="O8" s="35"/>
      <c r="P8"/>
      <c r="Q8" s="13"/>
      <c r="R8"/>
    </row>
    <row r="9" spans="1:18" s="22" customFormat="1">
      <c r="A9" s="71">
        <v>100.7</v>
      </c>
      <c r="B9" s="72" t="s">
        <v>42</v>
      </c>
      <c r="C9" s="28">
        <v>1975</v>
      </c>
      <c r="D9" s="28" t="s">
        <v>39</v>
      </c>
      <c r="E9" s="87">
        <v>85</v>
      </c>
      <c r="F9" s="87">
        <v>90</v>
      </c>
      <c r="G9" s="87">
        <v>0</v>
      </c>
      <c r="H9" s="88">
        <f t="shared" si="0"/>
        <v>90</v>
      </c>
      <c r="I9" s="87">
        <v>110</v>
      </c>
      <c r="J9" s="87">
        <v>115</v>
      </c>
      <c r="K9" s="87">
        <v>120</v>
      </c>
      <c r="L9" s="73">
        <f t="shared" si="1"/>
        <v>120</v>
      </c>
      <c r="M9" s="29">
        <f t="shared" si="2"/>
        <v>210</v>
      </c>
      <c r="N9" s="75">
        <f t="shared" si="3"/>
        <v>232.26000000000002</v>
      </c>
      <c r="O9" s="35"/>
      <c r="P9"/>
      <c r="Q9" s="13"/>
      <c r="R9"/>
    </row>
    <row r="10" spans="1:18" s="22" customFormat="1">
      <c r="A10" s="71">
        <v>85.4</v>
      </c>
      <c r="B10" s="72" t="s">
        <v>63</v>
      </c>
      <c r="C10" s="28">
        <v>2003</v>
      </c>
      <c r="D10" s="28" t="s">
        <v>39</v>
      </c>
      <c r="E10" s="87">
        <v>80</v>
      </c>
      <c r="F10" s="87">
        <v>83</v>
      </c>
      <c r="G10" s="87">
        <v>-85</v>
      </c>
      <c r="H10" s="88">
        <f t="shared" si="0"/>
        <v>83</v>
      </c>
      <c r="I10" s="87">
        <v>98</v>
      </c>
      <c r="J10" s="87">
        <v>101</v>
      </c>
      <c r="K10" s="87">
        <v>103</v>
      </c>
      <c r="L10" s="73">
        <f t="shared" si="1"/>
        <v>103</v>
      </c>
      <c r="M10" s="29">
        <f t="shared" si="2"/>
        <v>186</v>
      </c>
      <c r="N10" s="75">
        <f t="shared" si="3"/>
        <v>220.33560000000003</v>
      </c>
      <c r="O10" s="35"/>
      <c r="P10"/>
      <c r="Q10" s="13"/>
      <c r="R10"/>
    </row>
    <row r="11" spans="1:18" s="22" customFormat="1" ht="13.5" thickBot="1">
      <c r="A11" s="76">
        <v>94.1</v>
      </c>
      <c r="B11" s="77" t="s">
        <v>43</v>
      </c>
      <c r="C11" s="78">
        <v>1997</v>
      </c>
      <c r="D11" s="78" t="s">
        <v>39</v>
      </c>
      <c r="E11" s="89">
        <v>98</v>
      </c>
      <c r="F11" s="89">
        <v>102</v>
      </c>
      <c r="G11" s="89">
        <v>104</v>
      </c>
      <c r="H11" s="90">
        <f t="shared" si="0"/>
        <v>104</v>
      </c>
      <c r="I11" s="89">
        <v>120</v>
      </c>
      <c r="J11" s="89">
        <v>125</v>
      </c>
      <c r="K11" s="89">
        <v>130</v>
      </c>
      <c r="L11" s="79">
        <f t="shared" si="1"/>
        <v>130</v>
      </c>
      <c r="M11" s="80">
        <f t="shared" si="2"/>
        <v>234</v>
      </c>
      <c r="N11" s="81">
        <f t="shared" si="3"/>
        <v>265.63679999999999</v>
      </c>
      <c r="O11" s="35"/>
      <c r="P11"/>
      <c r="Q11" s="13"/>
      <c r="R11"/>
    </row>
    <row r="12" spans="1:18" s="22" customFormat="1" ht="13.5" thickBot="1">
      <c r="A12" s="47" t="s">
        <v>44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37">
        <f>SUM(N6:N11)-MIN(N6:N11)</f>
        <v>1253.6724999999999</v>
      </c>
      <c r="P12" s="38">
        <f>RANK(O12,(O12:O47))</f>
        <v>5</v>
      </c>
      <c r="Q12" s="13"/>
      <c r="R12"/>
    </row>
    <row r="13" spans="1:18">
      <c r="A13" s="91">
        <v>91.5</v>
      </c>
      <c r="B13" s="92" t="s">
        <v>65</v>
      </c>
      <c r="C13" s="93">
        <v>1994</v>
      </c>
      <c r="D13" s="93" t="s">
        <v>24</v>
      </c>
      <c r="E13" s="85">
        <v>85</v>
      </c>
      <c r="F13" s="85">
        <v>-90</v>
      </c>
      <c r="G13" s="85">
        <v>-90</v>
      </c>
      <c r="H13" s="86">
        <f t="shared" ref="H13:H18" si="4">IF(MAX(E13:G13)&lt;0,0,MAX(E13:G13))</f>
        <v>85</v>
      </c>
      <c r="I13" s="85">
        <v>95</v>
      </c>
      <c r="J13" s="85">
        <v>0</v>
      </c>
      <c r="K13" s="85">
        <v>0</v>
      </c>
      <c r="L13" s="86">
        <f t="shared" ref="L13:L18" si="5">IF(MAX(I13:K13)&lt;0,0,MAX(I13:K13))</f>
        <v>95</v>
      </c>
      <c r="M13" s="94">
        <f t="shared" ref="M13:M18" si="6">SUM(H13,L13)</f>
        <v>180</v>
      </c>
      <c r="N13" s="95">
        <f t="shared" ref="N13:N18" si="7">IF(ISNUMBER(A13), (IF(175.508&lt; A13,M13, TRUNC(10^(0.75194503*((LOG((A13/175.508)/LOG(10))*(LOG((A13/175.508)/LOG(10)))))),4)*M13)), 0)</f>
        <v>206.74800000000002</v>
      </c>
      <c r="O13" s="35"/>
      <c r="Q13" s="13"/>
    </row>
    <row r="14" spans="1:18">
      <c r="A14" s="96">
        <v>82.6</v>
      </c>
      <c r="B14" s="97" t="s">
        <v>25</v>
      </c>
      <c r="C14" s="98">
        <v>1997</v>
      </c>
      <c r="D14" s="98" t="s">
        <v>24</v>
      </c>
      <c r="E14" s="87">
        <v>108</v>
      </c>
      <c r="F14" s="87">
        <v>113</v>
      </c>
      <c r="G14" s="87">
        <v>116</v>
      </c>
      <c r="H14" s="88">
        <f t="shared" si="4"/>
        <v>116</v>
      </c>
      <c r="I14" s="87">
        <v>-127</v>
      </c>
      <c r="J14" s="87">
        <v>127</v>
      </c>
      <c r="K14" s="87">
        <v>133</v>
      </c>
      <c r="L14" s="88">
        <f t="shared" si="5"/>
        <v>133</v>
      </c>
      <c r="M14" s="99">
        <f t="shared" si="6"/>
        <v>249</v>
      </c>
      <c r="N14" s="100">
        <f t="shared" si="7"/>
        <v>299.74619999999999</v>
      </c>
      <c r="O14" s="35"/>
      <c r="Q14" s="13"/>
    </row>
    <row r="15" spans="1:18">
      <c r="A15" s="96">
        <v>100.4</v>
      </c>
      <c r="B15" s="97" t="s">
        <v>26</v>
      </c>
      <c r="C15" s="98">
        <v>1991</v>
      </c>
      <c r="D15" s="98" t="s">
        <v>24</v>
      </c>
      <c r="E15" s="87">
        <v>107</v>
      </c>
      <c r="F15" s="87">
        <v>112</v>
      </c>
      <c r="G15" s="87">
        <v>-117</v>
      </c>
      <c r="H15" s="88">
        <f t="shared" si="4"/>
        <v>112</v>
      </c>
      <c r="I15" s="87">
        <v>127</v>
      </c>
      <c r="J15" s="87">
        <v>-132</v>
      </c>
      <c r="K15" s="87">
        <v>132</v>
      </c>
      <c r="L15" s="88">
        <f t="shared" si="5"/>
        <v>132</v>
      </c>
      <c r="M15" s="99">
        <f t="shared" si="6"/>
        <v>244</v>
      </c>
      <c r="N15" s="100">
        <f t="shared" si="7"/>
        <v>270.15679999999998</v>
      </c>
      <c r="O15" s="35"/>
      <c r="Q15" s="13"/>
    </row>
    <row r="16" spans="1:18">
      <c r="A16" s="96">
        <v>89.2</v>
      </c>
      <c r="B16" s="97" t="s">
        <v>27</v>
      </c>
      <c r="C16" s="98">
        <v>1995</v>
      </c>
      <c r="D16" s="98" t="s">
        <v>24</v>
      </c>
      <c r="E16" s="87">
        <v>88</v>
      </c>
      <c r="F16" s="87">
        <v>93</v>
      </c>
      <c r="G16" s="87">
        <v>-98</v>
      </c>
      <c r="H16" s="88">
        <f t="shared" si="4"/>
        <v>93</v>
      </c>
      <c r="I16" s="87">
        <v>110</v>
      </c>
      <c r="J16" s="87">
        <v>115</v>
      </c>
      <c r="K16" s="87">
        <v>120</v>
      </c>
      <c r="L16" s="88">
        <f t="shared" si="5"/>
        <v>120</v>
      </c>
      <c r="M16" s="99">
        <f t="shared" si="6"/>
        <v>213</v>
      </c>
      <c r="N16" s="100">
        <f t="shared" si="7"/>
        <v>247.3569</v>
      </c>
      <c r="O16" s="35"/>
      <c r="Q16" s="13"/>
    </row>
    <row r="17" spans="1:17">
      <c r="A17" s="96">
        <v>71</v>
      </c>
      <c r="B17" s="97" t="s">
        <v>58</v>
      </c>
      <c r="C17" s="98">
        <v>1969</v>
      </c>
      <c r="D17" s="98" t="s">
        <v>24</v>
      </c>
      <c r="E17" s="87">
        <v>-75</v>
      </c>
      <c r="F17" s="87">
        <v>75</v>
      </c>
      <c r="G17" s="87">
        <v>-80</v>
      </c>
      <c r="H17" s="88">
        <f t="shared" si="4"/>
        <v>75</v>
      </c>
      <c r="I17" s="87">
        <v>-95</v>
      </c>
      <c r="J17" s="87">
        <v>-95</v>
      </c>
      <c r="K17" s="87">
        <v>95</v>
      </c>
      <c r="L17" s="88">
        <f t="shared" si="5"/>
        <v>95</v>
      </c>
      <c r="M17" s="99">
        <f t="shared" si="6"/>
        <v>170</v>
      </c>
      <c r="N17" s="100">
        <f t="shared" si="7"/>
        <v>222.12199999999999</v>
      </c>
      <c r="O17" s="35"/>
      <c r="Q17" s="13"/>
    </row>
    <row r="18" spans="1:17" ht="13.5" thickBot="1">
      <c r="A18" s="101">
        <v>89.4</v>
      </c>
      <c r="B18" s="102" t="s">
        <v>66</v>
      </c>
      <c r="C18" s="103">
        <v>1990</v>
      </c>
      <c r="D18" s="103" t="s">
        <v>24</v>
      </c>
      <c r="E18" s="89">
        <v>83</v>
      </c>
      <c r="F18" s="89">
        <v>-88</v>
      </c>
      <c r="G18" s="89">
        <v>-90</v>
      </c>
      <c r="H18" s="90">
        <f t="shared" si="4"/>
        <v>83</v>
      </c>
      <c r="I18" s="89">
        <v>103</v>
      </c>
      <c r="J18" s="89">
        <v>107</v>
      </c>
      <c r="K18" s="89">
        <v>-111</v>
      </c>
      <c r="L18" s="90">
        <f t="shared" si="5"/>
        <v>107</v>
      </c>
      <c r="M18" s="104">
        <f t="shared" si="6"/>
        <v>190</v>
      </c>
      <c r="N18" s="105">
        <f t="shared" si="7"/>
        <v>220.43799999999999</v>
      </c>
      <c r="O18" s="35"/>
      <c r="Q18" s="13"/>
    </row>
    <row r="19" spans="1:17" ht="13.5" thickBot="1">
      <c r="A19" s="47" t="s">
        <v>28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37">
        <f>SUM(N13:N18)-MIN(N13:N18)</f>
        <v>1259.8199</v>
      </c>
      <c r="P19" s="38">
        <f>RANK(O19,(O12:O47))</f>
        <v>4</v>
      </c>
      <c r="Q19" s="13"/>
    </row>
    <row r="20" spans="1:17">
      <c r="A20" s="91">
        <v>82.3</v>
      </c>
      <c r="B20" s="92" t="s">
        <v>67</v>
      </c>
      <c r="C20" s="93">
        <v>1986</v>
      </c>
      <c r="D20" s="93" t="s">
        <v>20</v>
      </c>
      <c r="E20" s="85">
        <v>105</v>
      </c>
      <c r="F20" s="85">
        <v>112</v>
      </c>
      <c r="G20" s="85">
        <v>115</v>
      </c>
      <c r="H20" s="86">
        <f t="shared" ref="H20:H25" si="8">IF(MAX(E20:G20)&lt;0,0,MAX(E20:G20))</f>
        <v>115</v>
      </c>
      <c r="I20" s="85">
        <v>140</v>
      </c>
      <c r="J20" s="85">
        <v>145</v>
      </c>
      <c r="K20" s="85">
        <v>150</v>
      </c>
      <c r="L20" s="86">
        <f t="shared" ref="L20:L25" si="9">IF(MAX(I20:K20)&lt;0,0,MAX(I20:K20))</f>
        <v>150</v>
      </c>
      <c r="M20" s="94">
        <f t="shared" ref="M20:M25" si="10">SUM(H20,L20)</f>
        <v>265</v>
      </c>
      <c r="N20" s="95">
        <f t="shared" ref="N20:N25" si="11">IF(ISNUMBER(A20), (IF(175.508&lt; A20,M20, TRUNC(10^(0.75194503*((LOG((A20/175.508)/LOG(10))*(LOG((A20/175.508)/LOG(10)))))),4)*M20)), 0)</f>
        <v>319.56349999999998</v>
      </c>
      <c r="O20" s="35"/>
      <c r="Q20" s="13"/>
    </row>
    <row r="21" spans="1:17">
      <c r="A21" s="96">
        <v>91.6</v>
      </c>
      <c r="B21" s="97" t="s">
        <v>21</v>
      </c>
      <c r="C21" s="98">
        <v>1995</v>
      </c>
      <c r="D21" s="98" t="s">
        <v>20</v>
      </c>
      <c r="E21" s="87">
        <v>90</v>
      </c>
      <c r="F21" s="87">
        <v>94</v>
      </c>
      <c r="G21" s="87">
        <v>100</v>
      </c>
      <c r="H21" s="88">
        <f t="shared" si="8"/>
        <v>100</v>
      </c>
      <c r="I21" s="87">
        <v>110</v>
      </c>
      <c r="J21" s="87">
        <v>-115</v>
      </c>
      <c r="K21" s="87">
        <v>117</v>
      </c>
      <c r="L21" s="88">
        <f t="shared" si="9"/>
        <v>117</v>
      </c>
      <c r="M21" s="99">
        <f t="shared" si="10"/>
        <v>217</v>
      </c>
      <c r="N21" s="100">
        <f t="shared" si="11"/>
        <v>249.11599999999999</v>
      </c>
      <c r="O21" s="35"/>
      <c r="Q21" s="13"/>
    </row>
    <row r="22" spans="1:17">
      <c r="A22" s="96">
        <v>74.2</v>
      </c>
      <c r="B22" s="97" t="s">
        <v>22</v>
      </c>
      <c r="C22" s="98">
        <v>2000</v>
      </c>
      <c r="D22" s="98" t="s">
        <v>20</v>
      </c>
      <c r="E22" s="87">
        <v>95</v>
      </c>
      <c r="F22" s="87">
        <v>101</v>
      </c>
      <c r="G22" s="87">
        <v>103</v>
      </c>
      <c r="H22" s="88">
        <f t="shared" si="8"/>
        <v>103</v>
      </c>
      <c r="I22" s="87">
        <v>115</v>
      </c>
      <c r="J22" s="87">
        <v>121</v>
      </c>
      <c r="K22" s="87">
        <v>125</v>
      </c>
      <c r="L22" s="88">
        <f t="shared" si="9"/>
        <v>125</v>
      </c>
      <c r="M22" s="99">
        <f t="shared" si="10"/>
        <v>228</v>
      </c>
      <c r="N22" s="100">
        <f t="shared" si="11"/>
        <v>290.4264</v>
      </c>
      <c r="O22" s="35"/>
      <c r="Q22" s="13"/>
    </row>
    <row r="23" spans="1:17">
      <c r="A23" s="96">
        <v>105.7</v>
      </c>
      <c r="B23" s="97" t="s">
        <v>60</v>
      </c>
      <c r="C23" s="98">
        <v>1991</v>
      </c>
      <c r="D23" s="98" t="s">
        <v>20</v>
      </c>
      <c r="E23" s="87">
        <v>-123</v>
      </c>
      <c r="F23" s="87">
        <v>126</v>
      </c>
      <c r="G23" s="87">
        <v>131</v>
      </c>
      <c r="H23" s="88">
        <f t="shared" si="8"/>
        <v>131</v>
      </c>
      <c r="I23" s="87">
        <v>143</v>
      </c>
      <c r="J23" s="87">
        <v>147</v>
      </c>
      <c r="K23" s="87">
        <v>152</v>
      </c>
      <c r="L23" s="88">
        <f t="shared" si="9"/>
        <v>152</v>
      </c>
      <c r="M23" s="99">
        <f t="shared" si="10"/>
        <v>283</v>
      </c>
      <c r="N23" s="100">
        <f t="shared" si="11"/>
        <v>307.76249999999999</v>
      </c>
      <c r="O23" s="35"/>
      <c r="Q23" s="13"/>
    </row>
    <row r="24" spans="1:17">
      <c r="A24" s="96">
        <v>80.099999999999994</v>
      </c>
      <c r="B24" s="97" t="s">
        <v>23</v>
      </c>
      <c r="C24" s="98">
        <v>1993</v>
      </c>
      <c r="D24" s="98" t="s">
        <v>20</v>
      </c>
      <c r="E24" s="87">
        <v>100</v>
      </c>
      <c r="F24" s="87">
        <v>-103</v>
      </c>
      <c r="G24" s="87">
        <v>105</v>
      </c>
      <c r="H24" s="88">
        <f t="shared" si="8"/>
        <v>105</v>
      </c>
      <c r="I24" s="87">
        <v>125</v>
      </c>
      <c r="J24" s="87">
        <v>132</v>
      </c>
      <c r="K24" s="87">
        <v>-136</v>
      </c>
      <c r="L24" s="88">
        <f t="shared" si="9"/>
        <v>132</v>
      </c>
      <c r="M24" s="99">
        <f t="shared" si="10"/>
        <v>237</v>
      </c>
      <c r="N24" s="100">
        <f t="shared" si="11"/>
        <v>289.73249999999996</v>
      </c>
      <c r="O24" s="35"/>
      <c r="Q24" s="13"/>
    </row>
    <row r="25" spans="1:17" ht="13.5" thickBot="1">
      <c r="A25" s="101">
        <v>95.4</v>
      </c>
      <c r="B25" s="102" t="s">
        <v>59</v>
      </c>
      <c r="C25" s="103">
        <v>1993</v>
      </c>
      <c r="D25" s="103" t="s">
        <v>20</v>
      </c>
      <c r="E25" s="89">
        <v>130</v>
      </c>
      <c r="F25" s="89">
        <v>137</v>
      </c>
      <c r="G25" s="89">
        <v>-143</v>
      </c>
      <c r="H25" s="90">
        <f t="shared" si="8"/>
        <v>137</v>
      </c>
      <c r="I25" s="89">
        <v>160</v>
      </c>
      <c r="J25" s="89">
        <v>170</v>
      </c>
      <c r="K25" s="89">
        <v>0</v>
      </c>
      <c r="L25" s="90">
        <f t="shared" si="9"/>
        <v>170</v>
      </c>
      <c r="M25" s="104">
        <f t="shared" si="10"/>
        <v>307</v>
      </c>
      <c r="N25" s="105">
        <f t="shared" si="11"/>
        <v>346.60300000000001</v>
      </c>
      <c r="O25" s="35"/>
      <c r="Q25" s="13"/>
    </row>
    <row r="26" spans="1:17" ht="13.5" thickBot="1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37">
        <f>SUM(N20:N25)-MIN(N20:N25)</f>
        <v>1554.0879</v>
      </c>
      <c r="P26" s="38">
        <f>RANK(O26,(O12:O47))</f>
        <v>1</v>
      </c>
      <c r="Q26" s="13"/>
    </row>
    <row r="27" spans="1:17">
      <c r="A27" s="91">
        <v>91.1</v>
      </c>
      <c r="B27" s="92" t="s">
        <v>37</v>
      </c>
      <c r="C27" s="93">
        <v>1995</v>
      </c>
      <c r="D27" s="93" t="s">
        <v>34</v>
      </c>
      <c r="E27" s="85">
        <v>110</v>
      </c>
      <c r="F27" s="85">
        <v>115</v>
      </c>
      <c r="G27" s="85">
        <v>-120</v>
      </c>
      <c r="H27" s="86">
        <f t="shared" ref="H27:H32" si="12">IF(MAX(E27:G27)&lt;0,0,MAX(E27:G27))</f>
        <v>115</v>
      </c>
      <c r="I27" s="85">
        <v>0</v>
      </c>
      <c r="J27" s="85">
        <v>0</v>
      </c>
      <c r="K27" s="106">
        <v>0</v>
      </c>
      <c r="L27" s="86">
        <f t="shared" ref="L27:L32" si="13">IF(MAX(I27:K27)&lt;0,0,MAX(I27:K27))</f>
        <v>0</v>
      </c>
      <c r="M27" s="94">
        <f t="shared" ref="M27:M32" si="14">SUM(H27,L27)</f>
        <v>115</v>
      </c>
      <c r="N27" s="95">
        <f t="shared" ref="N27:N32" si="15">IF(ISNUMBER(A27), (IF(175.508&lt; A27,M27, TRUNC(10^(0.75194503*((LOG((A27/175.508)/LOG(10))*(LOG((A27/175.508)/LOG(10)))))),4)*M27)), 0)</f>
        <v>132.3305</v>
      </c>
      <c r="O27" s="35"/>
      <c r="Q27" s="13"/>
    </row>
    <row r="28" spans="1:17">
      <c r="A28" s="96">
        <v>84.4</v>
      </c>
      <c r="B28" s="97" t="s">
        <v>36</v>
      </c>
      <c r="C28" s="98">
        <v>2002</v>
      </c>
      <c r="D28" s="98" t="s">
        <v>34</v>
      </c>
      <c r="E28" s="87">
        <v>77</v>
      </c>
      <c r="F28" s="87">
        <v>82</v>
      </c>
      <c r="G28" s="87">
        <v>86</v>
      </c>
      <c r="H28" s="88">
        <f t="shared" si="12"/>
        <v>86</v>
      </c>
      <c r="I28" s="87">
        <v>95</v>
      </c>
      <c r="J28" s="87">
        <v>100</v>
      </c>
      <c r="K28" s="87">
        <v>107</v>
      </c>
      <c r="L28" s="88">
        <f t="shared" si="13"/>
        <v>107</v>
      </c>
      <c r="M28" s="99">
        <f t="shared" si="14"/>
        <v>193</v>
      </c>
      <c r="N28" s="100">
        <f t="shared" si="15"/>
        <v>229.9016</v>
      </c>
      <c r="O28" s="35"/>
      <c r="Q28" s="13"/>
    </row>
    <row r="29" spans="1:17">
      <c r="A29" s="96">
        <v>80.400000000000006</v>
      </c>
      <c r="B29" s="97" t="s">
        <v>35</v>
      </c>
      <c r="C29" s="98">
        <v>1999</v>
      </c>
      <c r="D29" s="98" t="s">
        <v>34</v>
      </c>
      <c r="E29" s="87">
        <v>75</v>
      </c>
      <c r="F29" s="87">
        <v>-80</v>
      </c>
      <c r="G29" s="87">
        <v>80</v>
      </c>
      <c r="H29" s="88">
        <f t="shared" si="12"/>
        <v>80</v>
      </c>
      <c r="I29" s="87">
        <v>100</v>
      </c>
      <c r="J29" s="87">
        <v>105</v>
      </c>
      <c r="K29" s="87">
        <v>-107</v>
      </c>
      <c r="L29" s="88">
        <f t="shared" si="13"/>
        <v>105</v>
      </c>
      <c r="M29" s="99">
        <f t="shared" si="14"/>
        <v>185</v>
      </c>
      <c r="N29" s="100">
        <f t="shared" si="15"/>
        <v>225.73699999999999</v>
      </c>
      <c r="O29" s="35"/>
      <c r="Q29" s="13"/>
    </row>
    <row r="30" spans="1:17">
      <c r="A30" s="96">
        <v>68.7</v>
      </c>
      <c r="B30" s="97" t="s">
        <v>70</v>
      </c>
      <c r="C30" s="98">
        <v>1983</v>
      </c>
      <c r="D30" s="98" t="s">
        <v>34</v>
      </c>
      <c r="E30" s="87">
        <v>104</v>
      </c>
      <c r="F30" s="87">
        <v>-110</v>
      </c>
      <c r="G30" s="87">
        <v>110</v>
      </c>
      <c r="H30" s="88">
        <f t="shared" si="12"/>
        <v>110</v>
      </c>
      <c r="I30" s="87">
        <v>-140</v>
      </c>
      <c r="J30" s="87">
        <v>-140</v>
      </c>
      <c r="K30" s="87">
        <v>-141</v>
      </c>
      <c r="L30" s="88">
        <f t="shared" si="13"/>
        <v>0</v>
      </c>
      <c r="M30" s="99">
        <f t="shared" si="14"/>
        <v>110</v>
      </c>
      <c r="N30" s="100">
        <f t="shared" si="15"/>
        <v>146.608</v>
      </c>
      <c r="O30" s="35"/>
      <c r="Q30" s="13"/>
    </row>
    <row r="31" spans="1:17">
      <c r="A31" s="96">
        <v>67.400000000000006</v>
      </c>
      <c r="B31" s="97" t="s">
        <v>62</v>
      </c>
      <c r="C31" s="98">
        <v>1997</v>
      </c>
      <c r="D31" s="98" t="s">
        <v>34</v>
      </c>
      <c r="E31" s="87">
        <v>70</v>
      </c>
      <c r="F31" s="87">
        <v>75</v>
      </c>
      <c r="G31" s="87">
        <v>-80</v>
      </c>
      <c r="H31" s="88">
        <f t="shared" si="12"/>
        <v>75</v>
      </c>
      <c r="I31" s="87">
        <v>90</v>
      </c>
      <c r="J31" s="87">
        <v>95</v>
      </c>
      <c r="K31" s="87">
        <v>100</v>
      </c>
      <c r="L31" s="88">
        <f t="shared" si="13"/>
        <v>100</v>
      </c>
      <c r="M31" s="99">
        <f t="shared" si="14"/>
        <v>175</v>
      </c>
      <c r="N31" s="100">
        <f t="shared" si="15"/>
        <v>236.005</v>
      </c>
      <c r="O31" s="35"/>
      <c r="Q31" s="13"/>
    </row>
    <row r="32" spans="1:17" ht="13.5" thickBot="1">
      <c r="A32" s="101">
        <v>91</v>
      </c>
      <c r="B32" s="102" t="s">
        <v>61</v>
      </c>
      <c r="C32" s="103">
        <v>1994</v>
      </c>
      <c r="D32" s="103" t="s">
        <v>34</v>
      </c>
      <c r="E32" s="89">
        <v>60</v>
      </c>
      <c r="F32" s="89">
        <v>65</v>
      </c>
      <c r="G32" s="89">
        <v>70</v>
      </c>
      <c r="H32" s="90">
        <f t="shared" si="12"/>
        <v>70</v>
      </c>
      <c r="I32" s="89">
        <v>90</v>
      </c>
      <c r="J32" s="89">
        <v>-95</v>
      </c>
      <c r="K32" s="89">
        <v>0</v>
      </c>
      <c r="L32" s="90">
        <f t="shared" si="13"/>
        <v>90</v>
      </c>
      <c r="M32" s="104">
        <f t="shared" si="14"/>
        <v>160</v>
      </c>
      <c r="N32" s="105">
        <f t="shared" si="15"/>
        <v>184.19200000000001</v>
      </c>
      <c r="O32" s="35"/>
      <c r="Q32" s="13"/>
    </row>
    <row r="33" spans="1:17" ht="13.5" thickBot="1">
      <c r="A33" s="47" t="s">
        <v>34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37">
        <f>SUM(N27:N32)-MIN(N27:N32)</f>
        <v>1022.4436000000001</v>
      </c>
      <c r="P33" s="38">
        <f>RANK(O33,(O12:O47))</f>
        <v>6</v>
      </c>
      <c r="Q33" s="13"/>
    </row>
    <row r="34" spans="1:17">
      <c r="A34" s="91">
        <v>86.4</v>
      </c>
      <c r="B34" s="92" t="s">
        <v>14</v>
      </c>
      <c r="C34" s="93">
        <v>2001</v>
      </c>
      <c r="D34" s="93" t="s">
        <v>15</v>
      </c>
      <c r="E34" s="68">
        <v>72</v>
      </c>
      <c r="F34" s="85">
        <v>-76</v>
      </c>
      <c r="G34" s="85">
        <v>-76</v>
      </c>
      <c r="H34" s="86">
        <f t="shared" ref="H34:H39" si="16">IF(MAX(E34:G34)&lt;0,0,MAX(E34:G34))</f>
        <v>72</v>
      </c>
      <c r="I34" s="85">
        <v>93</v>
      </c>
      <c r="J34" s="85">
        <v>-97</v>
      </c>
      <c r="K34" s="85">
        <v>97</v>
      </c>
      <c r="L34" s="86">
        <f t="shared" ref="L34:L39" si="17">IF(MAX(I34:K34)&lt;0,0,MAX(I34:K34))</f>
        <v>97</v>
      </c>
      <c r="M34" s="94">
        <f t="shared" ref="M34:M39" si="18">SUM(H34,L34)</f>
        <v>169</v>
      </c>
      <c r="N34" s="95">
        <f t="shared" ref="N34:N39" si="19">IF(ISNUMBER(A34), (IF(175.508&lt; A34,M34, TRUNC(10^(0.75194503*((LOG((A34/175.508)/LOG(10))*(LOG((A34/175.508)/LOG(10)))))),4)*M34)), 0)</f>
        <v>199.11579999999998</v>
      </c>
      <c r="O34" s="35"/>
      <c r="Q34" s="13"/>
    </row>
    <row r="35" spans="1:17">
      <c r="A35" s="96">
        <v>105.5</v>
      </c>
      <c r="B35" s="97" t="s">
        <v>71</v>
      </c>
      <c r="C35" s="98">
        <v>1994</v>
      </c>
      <c r="D35" s="98" t="s">
        <v>15</v>
      </c>
      <c r="E35" s="74">
        <v>103</v>
      </c>
      <c r="F35" s="87">
        <v>107</v>
      </c>
      <c r="G35" s="107">
        <v>111</v>
      </c>
      <c r="H35" s="88">
        <f t="shared" si="16"/>
        <v>111</v>
      </c>
      <c r="I35" s="87">
        <v>120</v>
      </c>
      <c r="J35" s="107">
        <v>125</v>
      </c>
      <c r="K35" s="107">
        <v>130</v>
      </c>
      <c r="L35" s="88">
        <f t="shared" si="17"/>
        <v>130</v>
      </c>
      <c r="M35" s="99">
        <f t="shared" si="18"/>
        <v>241</v>
      </c>
      <c r="N35" s="100">
        <f t="shared" si="19"/>
        <v>262.25620000000004</v>
      </c>
      <c r="O35" s="35"/>
      <c r="Q35" s="13"/>
    </row>
    <row r="36" spans="1:17">
      <c r="A36" s="96">
        <v>75.900000000000006</v>
      </c>
      <c r="B36" s="97" t="s">
        <v>16</v>
      </c>
      <c r="C36" s="98">
        <v>2004</v>
      </c>
      <c r="D36" s="98" t="s">
        <v>15</v>
      </c>
      <c r="E36" s="74">
        <v>90</v>
      </c>
      <c r="F36" s="87">
        <v>-95</v>
      </c>
      <c r="G36" s="87">
        <v>-97</v>
      </c>
      <c r="H36" s="88">
        <f t="shared" si="16"/>
        <v>90</v>
      </c>
      <c r="I36" s="87">
        <v>107</v>
      </c>
      <c r="J36" s="87">
        <v>112</v>
      </c>
      <c r="K36" s="87">
        <v>116</v>
      </c>
      <c r="L36" s="88">
        <f t="shared" si="17"/>
        <v>116</v>
      </c>
      <c r="M36" s="99">
        <f t="shared" si="18"/>
        <v>206</v>
      </c>
      <c r="N36" s="100">
        <f t="shared" si="19"/>
        <v>259.12740000000002</v>
      </c>
      <c r="O36" s="35"/>
      <c r="Q36" s="13"/>
    </row>
    <row r="37" spans="1:17">
      <c r="A37" s="96">
        <v>88.6</v>
      </c>
      <c r="B37" s="97" t="s">
        <v>17</v>
      </c>
      <c r="C37" s="98">
        <v>1976</v>
      </c>
      <c r="D37" s="98" t="s">
        <v>15</v>
      </c>
      <c r="E37" s="74">
        <v>96</v>
      </c>
      <c r="F37" s="87">
        <v>100</v>
      </c>
      <c r="G37" s="87">
        <v>-103</v>
      </c>
      <c r="H37" s="88">
        <f t="shared" si="16"/>
        <v>100</v>
      </c>
      <c r="I37" s="87">
        <v>121</v>
      </c>
      <c r="J37" s="87">
        <v>126</v>
      </c>
      <c r="K37" s="87">
        <v>130</v>
      </c>
      <c r="L37" s="88">
        <f t="shared" si="17"/>
        <v>130</v>
      </c>
      <c r="M37" s="99">
        <f t="shared" si="18"/>
        <v>230</v>
      </c>
      <c r="N37" s="100">
        <f t="shared" si="19"/>
        <v>267.904</v>
      </c>
      <c r="O37" s="35"/>
      <c r="Q37" s="13"/>
    </row>
    <row r="38" spans="1:17">
      <c r="A38" s="96">
        <v>98.3</v>
      </c>
      <c r="B38" s="97" t="s">
        <v>18</v>
      </c>
      <c r="C38" s="98">
        <v>1989</v>
      </c>
      <c r="D38" s="98" t="s">
        <v>15</v>
      </c>
      <c r="E38" s="74">
        <v>100</v>
      </c>
      <c r="F38" s="87">
        <v>-105</v>
      </c>
      <c r="G38" s="87">
        <v>105</v>
      </c>
      <c r="H38" s="88">
        <f t="shared" si="16"/>
        <v>105</v>
      </c>
      <c r="I38" s="87">
        <v>125</v>
      </c>
      <c r="J38" s="87">
        <v>130</v>
      </c>
      <c r="K38" s="87">
        <v>135</v>
      </c>
      <c r="L38" s="88">
        <f t="shared" si="17"/>
        <v>135</v>
      </c>
      <c r="M38" s="99">
        <f t="shared" si="18"/>
        <v>240</v>
      </c>
      <c r="N38" s="100">
        <f t="shared" si="19"/>
        <v>267.81599999999997</v>
      </c>
      <c r="O38" s="35"/>
      <c r="Q38" s="13"/>
    </row>
    <row r="39" spans="1:17" ht="13.5" thickBot="1">
      <c r="A39" s="101">
        <v>105.8</v>
      </c>
      <c r="B39" s="102" t="s">
        <v>19</v>
      </c>
      <c r="C39" s="103">
        <v>1998</v>
      </c>
      <c r="D39" s="103" t="s">
        <v>15</v>
      </c>
      <c r="E39" s="83">
        <v>145</v>
      </c>
      <c r="F39" s="89">
        <v>-152</v>
      </c>
      <c r="G39" s="89">
        <v>-152</v>
      </c>
      <c r="H39" s="90">
        <f t="shared" si="16"/>
        <v>145</v>
      </c>
      <c r="I39" s="89">
        <v>165</v>
      </c>
      <c r="J39" s="89">
        <v>175</v>
      </c>
      <c r="K39" s="89">
        <v>-183</v>
      </c>
      <c r="L39" s="90">
        <f t="shared" si="17"/>
        <v>175</v>
      </c>
      <c r="M39" s="104">
        <f t="shared" si="18"/>
        <v>320</v>
      </c>
      <c r="N39" s="105">
        <f t="shared" si="19"/>
        <v>347.904</v>
      </c>
      <c r="O39" s="35"/>
      <c r="Q39" s="13"/>
    </row>
    <row r="40" spans="1:17" ht="13.5" thickBot="1">
      <c r="A40" s="47" t="s">
        <v>15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  <c r="O40" s="37">
        <f>SUM(N34:N39)-MIN(N34:N39)</f>
        <v>1405.0075999999999</v>
      </c>
      <c r="P40" s="39">
        <f>RANK(O40,(O12:O47))</f>
        <v>3</v>
      </c>
      <c r="Q40" s="13"/>
    </row>
    <row r="41" spans="1:17">
      <c r="A41" s="91">
        <v>85.9</v>
      </c>
      <c r="B41" s="92" t="s">
        <v>29</v>
      </c>
      <c r="C41" s="93">
        <v>1982</v>
      </c>
      <c r="D41" s="93" t="s">
        <v>30</v>
      </c>
      <c r="E41" s="85">
        <v>-102</v>
      </c>
      <c r="F41" s="85">
        <v>102</v>
      </c>
      <c r="G41" s="85">
        <v>108</v>
      </c>
      <c r="H41" s="86">
        <f t="shared" ref="H41:H46" si="20">IF(MAX(E41:G41)&lt;0,0,MAX(E41:G41))</f>
        <v>108</v>
      </c>
      <c r="I41" s="85">
        <v>130</v>
      </c>
      <c r="J41" s="85">
        <v>137</v>
      </c>
      <c r="K41" s="85">
        <v>140</v>
      </c>
      <c r="L41" s="86">
        <f t="shared" ref="L41:L46" si="21">IF(MAX(I41:K41)&lt;0,0,MAX(I41:K41))</f>
        <v>140</v>
      </c>
      <c r="M41" s="94">
        <f t="shared" ref="M41:M46" si="22">SUM(H41,L41)</f>
        <v>248</v>
      </c>
      <c r="N41" s="70">
        <f t="shared" ref="N41:N46" si="23">IF(ISNUMBER(A41), (IF(175.508&lt; A41,M41, TRUNC(10^(0.75194503*((LOG((A41/175.508)/LOG(10))*(LOG((A41/175.508)/LOG(10)))))),4)*M41)), 0)</f>
        <v>292.98720000000003</v>
      </c>
      <c r="O41" s="35"/>
      <c r="Q41" s="13"/>
    </row>
    <row r="42" spans="1:17">
      <c r="A42" s="96">
        <v>95.5</v>
      </c>
      <c r="B42" s="97" t="s">
        <v>72</v>
      </c>
      <c r="C42" s="98">
        <v>2000</v>
      </c>
      <c r="D42" s="98" t="s">
        <v>30</v>
      </c>
      <c r="E42" s="87">
        <v>116</v>
      </c>
      <c r="F42" s="87">
        <v>121</v>
      </c>
      <c r="G42" s="87">
        <v>125</v>
      </c>
      <c r="H42" s="88">
        <f t="shared" si="20"/>
        <v>125</v>
      </c>
      <c r="I42" s="87">
        <v>138</v>
      </c>
      <c r="J42" s="87">
        <v>143</v>
      </c>
      <c r="K42" s="87">
        <v>147</v>
      </c>
      <c r="L42" s="88">
        <f t="shared" si="21"/>
        <v>147</v>
      </c>
      <c r="M42" s="99">
        <f t="shared" si="22"/>
        <v>272</v>
      </c>
      <c r="N42" s="75">
        <f t="shared" si="23"/>
        <v>306.952</v>
      </c>
      <c r="O42" s="35"/>
      <c r="Q42" s="13"/>
    </row>
    <row r="43" spans="1:17">
      <c r="A43" s="96">
        <v>78.400000000000006</v>
      </c>
      <c r="B43" s="97" t="s">
        <v>31</v>
      </c>
      <c r="C43" s="98">
        <v>1987</v>
      </c>
      <c r="D43" s="98" t="s">
        <v>30</v>
      </c>
      <c r="E43" s="87">
        <v>-78</v>
      </c>
      <c r="F43" s="87">
        <v>78</v>
      </c>
      <c r="G43" s="87">
        <v>-83</v>
      </c>
      <c r="H43" s="88">
        <f t="shared" si="20"/>
        <v>78</v>
      </c>
      <c r="I43" s="87">
        <v>100</v>
      </c>
      <c r="J43" s="87">
        <v>105</v>
      </c>
      <c r="K43" s="87">
        <v>108</v>
      </c>
      <c r="L43" s="88">
        <f t="shared" si="21"/>
        <v>108</v>
      </c>
      <c r="M43" s="99">
        <f t="shared" si="22"/>
        <v>186</v>
      </c>
      <c r="N43" s="75">
        <f t="shared" si="23"/>
        <v>229.9332</v>
      </c>
      <c r="O43" s="35"/>
      <c r="Q43" s="13"/>
    </row>
    <row r="44" spans="1:17">
      <c r="A44" s="96">
        <v>105.6</v>
      </c>
      <c r="B44" s="97" t="s">
        <v>73</v>
      </c>
      <c r="C44" s="98">
        <v>1968</v>
      </c>
      <c r="D44" s="98" t="s">
        <v>30</v>
      </c>
      <c r="E44" s="87">
        <v>0</v>
      </c>
      <c r="F44" s="87">
        <v>0</v>
      </c>
      <c r="G44" s="87">
        <v>0</v>
      </c>
      <c r="H44" s="88">
        <f t="shared" si="20"/>
        <v>0</v>
      </c>
      <c r="I44" s="87">
        <v>0</v>
      </c>
      <c r="J44" s="87">
        <v>0</v>
      </c>
      <c r="K44" s="87">
        <v>0</v>
      </c>
      <c r="L44" s="88">
        <f t="shared" si="21"/>
        <v>0</v>
      </c>
      <c r="M44" s="99">
        <f t="shared" si="22"/>
        <v>0</v>
      </c>
      <c r="N44" s="75">
        <f t="shared" si="23"/>
        <v>0</v>
      </c>
      <c r="O44" s="35"/>
      <c r="Q44" s="13"/>
    </row>
    <row r="45" spans="1:17">
      <c r="A45" s="96">
        <v>96.8</v>
      </c>
      <c r="B45" s="97" t="s">
        <v>32</v>
      </c>
      <c r="C45" s="98">
        <v>2002</v>
      </c>
      <c r="D45" s="98" t="s">
        <v>30</v>
      </c>
      <c r="E45" s="87">
        <v>125</v>
      </c>
      <c r="F45" s="87">
        <v>134</v>
      </c>
      <c r="G45" s="87">
        <v>-140</v>
      </c>
      <c r="H45" s="88">
        <f t="shared" si="20"/>
        <v>134</v>
      </c>
      <c r="I45" s="87">
        <v>155</v>
      </c>
      <c r="J45" s="87">
        <v>-167</v>
      </c>
      <c r="K45" s="87">
        <v>0</v>
      </c>
      <c r="L45" s="88">
        <f t="shared" si="21"/>
        <v>155</v>
      </c>
      <c r="M45" s="99">
        <f t="shared" si="22"/>
        <v>289</v>
      </c>
      <c r="N45" s="75">
        <f t="shared" si="23"/>
        <v>324.40250000000003</v>
      </c>
      <c r="O45" s="35"/>
      <c r="Q45" s="13"/>
    </row>
    <row r="46" spans="1:17" ht="13.5" thickBot="1">
      <c r="A46" s="101">
        <v>91.4</v>
      </c>
      <c r="B46" s="102" t="s">
        <v>33</v>
      </c>
      <c r="C46" s="103">
        <v>2000</v>
      </c>
      <c r="D46" s="103" t="s">
        <v>30</v>
      </c>
      <c r="E46" s="89">
        <v>-123</v>
      </c>
      <c r="F46" s="89">
        <v>123</v>
      </c>
      <c r="G46" s="89">
        <v>128</v>
      </c>
      <c r="H46" s="90">
        <f t="shared" si="20"/>
        <v>128</v>
      </c>
      <c r="I46" s="89">
        <v>155</v>
      </c>
      <c r="J46" s="89">
        <v>-165</v>
      </c>
      <c r="K46" s="89">
        <v>-165</v>
      </c>
      <c r="L46" s="90">
        <f t="shared" si="21"/>
        <v>155</v>
      </c>
      <c r="M46" s="104">
        <f t="shared" si="22"/>
        <v>283</v>
      </c>
      <c r="N46" s="81">
        <f t="shared" si="23"/>
        <v>325.19529999999997</v>
      </c>
      <c r="O46" s="35"/>
      <c r="Q46" s="13"/>
    </row>
    <row r="47" spans="1:17" ht="13.5" thickBot="1">
      <c r="A47" s="47" t="s">
        <v>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  <c r="O47" s="37">
        <f>SUM(N41:N46)-MIN(N41:N46)</f>
        <v>1479.4701999999997</v>
      </c>
      <c r="P47" s="38">
        <f>RANK(O47,(O12:O47))</f>
        <v>2</v>
      </c>
      <c r="Q47" s="13"/>
    </row>
    <row r="48" spans="1:17">
      <c r="A48" s="91">
        <v>62.4</v>
      </c>
      <c r="B48" s="92" t="s">
        <v>64</v>
      </c>
      <c r="C48" s="93">
        <v>2005</v>
      </c>
      <c r="D48" s="93" t="s">
        <v>39</v>
      </c>
      <c r="E48" s="68">
        <v>55</v>
      </c>
      <c r="F48" s="68">
        <v>-58</v>
      </c>
      <c r="G48" s="68">
        <v>58</v>
      </c>
      <c r="H48" s="82">
        <f t="shared" ref="H48" si="24">IF(MAX(E48:G48)&lt;0,0,MAX(E48:G48))</f>
        <v>58</v>
      </c>
      <c r="I48" s="68">
        <v>75</v>
      </c>
      <c r="J48" s="68">
        <v>78</v>
      </c>
      <c r="K48" s="68">
        <v>80</v>
      </c>
      <c r="L48" s="82">
        <f t="shared" ref="L48" si="25">IF(MAX(I48:K48)&lt;0,0,MAX(I48:K48))</f>
        <v>80</v>
      </c>
      <c r="M48" s="94">
        <f t="shared" ref="M48" si="26">SUM(H48,L48)</f>
        <v>138</v>
      </c>
      <c r="N48" s="95">
        <f t="shared" ref="N48" si="27">IF(ISNUMBER(A48), (IF(175.508&lt; A48,M48, TRUNC(10^(0.75194503*((LOG((A48/175.508)/LOG(10))*(LOG((A48/175.508)/LOG(10)))))),4)*M48)), 0)</f>
        <v>195.67019999999999</v>
      </c>
      <c r="O48" s="35"/>
      <c r="Q48" s="33"/>
    </row>
    <row r="49" spans="1:20" ht="13.5" thickBot="1">
      <c r="A49" s="101">
        <v>65.5</v>
      </c>
      <c r="B49" s="102" t="s">
        <v>68</v>
      </c>
      <c r="C49" s="103">
        <v>1986</v>
      </c>
      <c r="D49" s="103" t="s">
        <v>20</v>
      </c>
      <c r="E49" s="83">
        <v>78</v>
      </c>
      <c r="F49" s="83">
        <v>-82</v>
      </c>
      <c r="G49" s="83">
        <v>-82</v>
      </c>
      <c r="H49" s="84">
        <f t="shared" ref="H49" si="28">IF(MAX(E49:G49)&lt;0,0,MAX(E49:G49))</f>
        <v>78</v>
      </c>
      <c r="I49" s="83">
        <v>95</v>
      </c>
      <c r="J49" s="83">
        <v>-100</v>
      </c>
      <c r="K49" s="83">
        <v>100</v>
      </c>
      <c r="L49" s="84">
        <f t="shared" ref="L49" si="29">IF(MAX(I49:K49)&lt;0,0,MAX(I49:K49))</f>
        <v>100</v>
      </c>
      <c r="M49" s="104">
        <f t="shared" ref="M49" si="30">SUM(H49,L49)</f>
        <v>178</v>
      </c>
      <c r="N49" s="105">
        <f t="shared" ref="N49" si="31">IF(ISNUMBER(A49), (IF(175.508&lt; A49,M49, TRUNC(10^(0.75194503*((LOG((A49/175.508)/LOG(10))*(LOG((A49/175.508)/LOG(10)))))),4)*M49)), 0)</f>
        <v>244.44739999999999</v>
      </c>
      <c r="O49" s="35"/>
      <c r="Q49" s="33"/>
    </row>
    <row r="50" spans="1:20" ht="13.5" thickBot="1">
      <c r="A50" s="57" t="s">
        <v>69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/>
      <c r="N50" s="41"/>
      <c r="O50" s="40"/>
    </row>
    <row r="51" spans="1:20">
      <c r="A51" s="42"/>
      <c r="B51" s="25"/>
      <c r="C51" s="26"/>
      <c r="D51" s="26"/>
      <c r="E51" s="43"/>
      <c r="F51" s="43"/>
      <c r="G51" s="43"/>
      <c r="H51" s="44"/>
      <c r="I51" s="43"/>
      <c r="J51" s="43"/>
      <c r="K51" s="43"/>
      <c r="L51" s="44"/>
      <c r="M51" s="27"/>
      <c r="N51" s="45"/>
      <c r="O51" s="35"/>
    </row>
    <row r="52" spans="1:20" s="22" customFormat="1" ht="13.5" customHeight="1" thickBot="1">
      <c r="Q52" s="33"/>
    </row>
    <row r="53" spans="1:20">
      <c r="A53" s="60" t="s">
        <v>56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36"/>
    </row>
    <row r="54" spans="1:20" ht="13.5" thickBot="1">
      <c r="A54" s="62" t="s">
        <v>57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36"/>
    </row>
    <row r="55" spans="1:20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20">
      <c r="C56" s="50" t="s">
        <v>74</v>
      </c>
      <c r="D56" s="51"/>
      <c r="G56" s="16"/>
      <c r="H56" s="17"/>
      <c r="I56" s="18"/>
      <c r="J56" s="18"/>
      <c r="K56" s="18"/>
      <c r="L56" s="18"/>
      <c r="M56" s="52"/>
      <c r="N56" s="52"/>
      <c r="O56" s="30"/>
      <c r="P56" s="18"/>
    </row>
    <row r="57" spans="1:20">
      <c r="C57" s="20"/>
      <c r="D57" s="20" t="s">
        <v>7</v>
      </c>
      <c r="E57" s="20"/>
      <c r="F57" s="19"/>
      <c r="G57" s="15"/>
      <c r="H57" s="20" t="s">
        <v>45</v>
      </c>
      <c r="I57" s="20"/>
      <c r="J57" s="18"/>
      <c r="K57" s="18"/>
      <c r="L57" s="18"/>
      <c r="M57" s="20"/>
      <c r="N57" s="20"/>
      <c r="O57" s="20"/>
      <c r="P57" s="20"/>
      <c r="T57" t="s">
        <v>46</v>
      </c>
    </row>
    <row r="58" spans="1:20">
      <c r="A58" t="s">
        <v>47</v>
      </c>
      <c r="B58" t="s">
        <v>48</v>
      </c>
      <c r="D58" s="46">
        <v>4507.5999000000002</v>
      </c>
      <c r="G58" s="21"/>
      <c r="H58" s="22">
        <v>29</v>
      </c>
      <c r="I58" s="22"/>
      <c r="J58" s="18"/>
      <c r="K58" s="18"/>
      <c r="L58" s="18"/>
      <c r="M58" s="18"/>
      <c r="N58" s="23"/>
      <c r="O58" s="24"/>
      <c r="P58" s="22"/>
    </row>
    <row r="59" spans="1:20">
      <c r="A59" t="s">
        <v>49</v>
      </c>
      <c r="B59" s="22" t="s">
        <v>20</v>
      </c>
      <c r="D59" s="24">
        <v>4338.4790999999996</v>
      </c>
      <c r="G59" s="21"/>
      <c r="H59" s="22">
        <v>26</v>
      </c>
      <c r="I59" s="22"/>
      <c r="J59" s="18"/>
      <c r="K59" s="18"/>
      <c r="L59" s="18"/>
      <c r="M59" s="18"/>
      <c r="N59" s="23"/>
      <c r="O59" s="24"/>
      <c r="P59" s="22"/>
    </row>
    <row r="60" spans="1:20">
      <c r="A60" t="s">
        <v>50</v>
      </c>
      <c r="B60" s="22" t="s">
        <v>15</v>
      </c>
      <c r="D60" s="24">
        <v>4221.5286999999998</v>
      </c>
      <c r="G60" s="21"/>
      <c r="H60" s="22">
        <v>25</v>
      </c>
      <c r="I60" s="22"/>
      <c r="J60" s="18"/>
      <c r="K60" s="18"/>
      <c r="L60" s="18"/>
      <c r="M60" s="18"/>
      <c r="N60" s="23"/>
      <c r="O60" s="24"/>
      <c r="P60" s="22"/>
    </row>
    <row r="61" spans="1:20">
      <c r="A61" t="s">
        <v>51</v>
      </c>
      <c r="B61" s="22" t="s">
        <v>28</v>
      </c>
      <c r="D61" s="24">
        <v>3942.8290999999999</v>
      </c>
      <c r="G61" s="21"/>
      <c r="H61" s="22">
        <v>22</v>
      </c>
      <c r="I61" s="22"/>
      <c r="J61" s="18"/>
      <c r="K61" s="18"/>
      <c r="L61" s="18"/>
      <c r="M61" s="18"/>
      <c r="N61" s="23"/>
      <c r="O61" s="24"/>
      <c r="P61" s="22"/>
    </row>
    <row r="62" spans="1:20">
      <c r="A62" t="s">
        <v>52</v>
      </c>
      <c r="B62" s="22" t="s">
        <v>44</v>
      </c>
      <c r="D62" s="24">
        <v>3678.6437000000001</v>
      </c>
      <c r="G62" s="21"/>
      <c r="H62" s="22">
        <v>17</v>
      </c>
      <c r="I62" s="22"/>
      <c r="J62" s="18"/>
      <c r="K62" s="18"/>
      <c r="L62" s="18"/>
      <c r="M62" s="18"/>
      <c r="N62" s="23"/>
      <c r="O62" s="24"/>
      <c r="P62" s="22"/>
    </row>
    <row r="63" spans="1:20">
      <c r="A63" t="s">
        <v>53</v>
      </c>
      <c r="B63" s="22" t="s">
        <v>34</v>
      </c>
      <c r="D63" s="24">
        <v>3455.6163000000001</v>
      </c>
      <c r="G63" s="21"/>
      <c r="H63" s="22">
        <v>16</v>
      </c>
      <c r="I63" s="22"/>
      <c r="J63" s="18"/>
      <c r="K63" s="18"/>
      <c r="L63" s="18"/>
      <c r="M63" s="18"/>
      <c r="N63" s="23"/>
      <c r="O63" s="24"/>
      <c r="P63" s="22"/>
    </row>
    <row r="64" spans="1:20">
      <c r="B64" s="22"/>
      <c r="H64" s="18"/>
      <c r="I64" s="18"/>
      <c r="J64" s="18"/>
      <c r="K64" s="18"/>
      <c r="L64" s="18"/>
      <c r="M64" s="18"/>
      <c r="N64" s="18"/>
      <c r="P64" s="18"/>
    </row>
    <row r="65" spans="8:16">
      <c r="H65" s="18"/>
      <c r="I65" s="18"/>
      <c r="J65" s="18"/>
      <c r="K65" s="18"/>
      <c r="L65" s="18"/>
      <c r="M65" s="18"/>
      <c r="N65" s="18"/>
      <c r="P65" s="18"/>
    </row>
  </sheetData>
  <autoFilter ref="A4:Q51">
    <filterColumn colId="16"/>
  </autoFilter>
  <mergeCells count="16">
    <mergeCell ref="A40:N40"/>
    <mergeCell ref="C56:D56"/>
    <mergeCell ref="M56:N56"/>
    <mergeCell ref="A1:N1"/>
    <mergeCell ref="A2:B2"/>
    <mergeCell ref="K2:N2"/>
    <mergeCell ref="E4:H4"/>
    <mergeCell ref="I4:L4"/>
    <mergeCell ref="A50:M50"/>
    <mergeCell ref="A12:N12"/>
    <mergeCell ref="A53:N53"/>
    <mergeCell ref="A54:N54"/>
    <mergeCell ref="A33:N33"/>
    <mergeCell ref="A47:N47"/>
    <mergeCell ref="A19:N19"/>
    <mergeCell ref="A26:N26"/>
  </mergeCells>
  <printOptions horizontalCentered="1"/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uzivatel</cp:lastModifiedBy>
  <cp:revision>100</cp:revision>
  <dcterms:created xsi:type="dcterms:W3CDTF">2017-01-22T21:04:49Z</dcterms:created>
  <dcterms:modified xsi:type="dcterms:W3CDTF">2021-10-10T15:22:00Z</dcterms:modified>
  <dc:language>cs-CZ</dc:language>
</cp:coreProperties>
</file>